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1 Visuomenei skelbiama info - rodikliai\2023-10-01\"/>
    </mc:Choice>
  </mc:AlternateContent>
  <xr:revisionPtr revIDLastSave="0" documentId="13_ncr:1_{FF940BD1-E9A5-42A5-9B89-F278ABA06FD6}" xr6:coauthVersionLast="47" xr6:coauthVersionMax="47" xr10:uidLastSave="{00000000-0000-0000-0000-000000000000}"/>
  <bookViews>
    <workbookView xWindow="-110" yWindow="-110" windowWidth="19420" windowHeight="10420" xr2:uid="{00000000-000D-0000-FFFF-FFFF00000000}"/>
  </bookViews>
  <sheets>
    <sheet name="2023 m. III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1" i="6" l="1"/>
  <c r="M10" i="6"/>
  <c r="M16" i="6" s="1"/>
  <c r="J21" i="6"/>
  <c r="J27" i="6" s="1"/>
  <c r="J10" i="6"/>
  <c r="J16" i="6" s="1"/>
  <c r="O30" i="6"/>
  <c r="Q30" i="6" s="1"/>
  <c r="O29" i="6"/>
  <c r="Q29" i="6" s="1"/>
  <c r="O28" i="6"/>
  <c r="Q28" i="6" s="1"/>
  <c r="O26" i="6"/>
  <c r="Q26" i="6" s="1"/>
  <c r="O25" i="6"/>
  <c r="Q25" i="6" s="1"/>
  <c r="O24" i="6"/>
  <c r="Q24" i="6" s="1"/>
  <c r="O23" i="6"/>
  <c r="Q23" i="6" s="1"/>
  <c r="O22" i="6"/>
  <c r="Q22" i="6" s="1"/>
  <c r="O20" i="6"/>
  <c r="Q20" i="6" s="1"/>
  <c r="O19" i="6"/>
  <c r="Q19" i="6" s="1"/>
  <c r="O18" i="6"/>
  <c r="Q18" i="6" s="1"/>
  <c r="O17" i="6"/>
  <c r="Q17" i="6" s="1"/>
  <c r="O15" i="6"/>
  <c r="Q15" i="6" s="1"/>
  <c r="O14" i="6"/>
  <c r="Q14" i="6" s="1"/>
  <c r="O13" i="6"/>
  <c r="Q13" i="6" s="1"/>
  <c r="O12" i="6"/>
  <c r="Q12" i="6" s="1"/>
  <c r="O11" i="6"/>
  <c r="Q11" i="6" s="1"/>
  <c r="O9" i="6"/>
  <c r="Q9" i="6" s="1"/>
  <c r="O8" i="6"/>
  <c r="Q8" i="6" s="1"/>
  <c r="O7" i="6"/>
  <c r="Q7" i="6" s="1"/>
  <c r="O6" i="6"/>
  <c r="Q6" i="6" s="1"/>
  <c r="O5" i="6"/>
  <c r="Q5" i="6" s="1"/>
  <c r="O4" i="6"/>
  <c r="Q4" i="6" s="1"/>
  <c r="N21" i="6"/>
  <c r="N27" i="6" s="1"/>
  <c r="N10" i="6"/>
  <c r="N16" i="6" s="1"/>
  <c r="L21" i="6"/>
  <c r="L27" i="6" s="1"/>
  <c r="L10" i="6"/>
  <c r="L16" i="6" s="1"/>
  <c r="P27" i="6"/>
  <c r="B21" i="6"/>
  <c r="B27" i="6" s="1"/>
  <c r="C21" i="6"/>
  <c r="C27" i="6" s="1"/>
  <c r="D21" i="6"/>
  <c r="D27" i="6" s="1"/>
  <c r="E21" i="6"/>
  <c r="F21" i="6"/>
  <c r="F27" i="6" s="1"/>
  <c r="G21" i="6"/>
  <c r="G27" i="6" s="1"/>
  <c r="H21" i="6"/>
  <c r="H27" i="6" s="1"/>
  <c r="I21" i="6"/>
  <c r="I27" i="6" s="1"/>
  <c r="K21" i="6"/>
  <c r="K27" i="6" s="1"/>
  <c r="P10" i="6"/>
  <c r="P16" i="6" s="1"/>
  <c r="K10" i="6"/>
  <c r="K16" i="6" s="1"/>
  <c r="I10" i="6"/>
  <c r="I16" i="6" s="1"/>
  <c r="H10" i="6"/>
  <c r="H16" i="6" s="1"/>
  <c r="G10" i="6"/>
  <c r="G16" i="6" s="1"/>
  <c r="F10" i="6"/>
  <c r="F16" i="6" s="1"/>
  <c r="E10" i="6"/>
  <c r="D10" i="6"/>
  <c r="D16" i="6" s="1"/>
  <c r="C10" i="6"/>
  <c r="C16" i="6" s="1"/>
  <c r="B10" i="6"/>
  <c r="B16" i="6" s="1"/>
  <c r="O21" i="6" l="1"/>
  <c r="O10" i="6"/>
  <c r="Q10" i="6"/>
  <c r="Q16" i="6" s="1"/>
  <c r="Q21" i="6"/>
  <c r="Q27" i="6" s="1"/>
  <c r="E16" i="6"/>
  <c r="O16" i="6" s="1"/>
  <c r="E27" i="6"/>
  <c r="O27" i="6" s="1"/>
</calcChain>
</file>

<file path=xl/sharedStrings.xml><?xml version="1.0" encoding="utf-8"?>
<sst xmlns="http://schemas.openxmlformats.org/spreadsheetml/2006/main" count="112" uniqueCount="68">
  <si>
    <t>Balansinės ataskaitos straipsnis</t>
  </si>
  <si>
    <t>„Swedbank“, AB</t>
  </si>
  <si>
    <t>AB SEB bankas</t>
  </si>
  <si>
    <t>AB Šiaulių bankas</t>
  </si>
  <si>
    <t>UAB Medicinos bankas</t>
  </si>
  <si>
    <t>PayRay Bank, UAB</t>
  </si>
  <si>
    <t>AB "Mano bankas"</t>
  </si>
  <si>
    <t>UAB GF bankas</t>
  </si>
  <si>
    <t>European Merchant Bank, UAB</t>
  </si>
  <si>
    <t>UAB SME Bank</t>
  </si>
  <si>
    <t>AB "Fjord Bank"</t>
  </si>
  <si>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</si>
  <si>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</si>
  <si>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</si>
  <si>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</si>
  <si>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</si>
  <si>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</si>
  <si>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</si>
  <si>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</si>
  <si>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</si>
  <si>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</si>
  <si>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</si>
  <si>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</si>
  <si>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</si>
  <si>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</si>
  <si>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</si>
  <si>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</si>
  <si>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</si>
  <si>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</si>
  <si>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</si>
  <si>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</si>
  <si>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</si>
  <si>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</si>
  <si>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</si>
  <si>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</si>
  <si>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</si>
  <si>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</si>
  <si>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</si>
  <si>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</si>
  <si>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</si>
  <si>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</si>
  <si>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</si>
  <si>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</si>
  <si>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</si>
  <si>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</si>
  <si>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</si>
  <si>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</si>
  <si>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</si>
  <si>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</si>
  <si>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</si>
  <si>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</si>
  <si>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</si>
  <si>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</si>
  <si>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</si>
  <si>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</si>
  <si>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</si>
  <si>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</si>
  <si>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</si>
  <si>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</si>
  <si>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</si>
  <si>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</si>
  <si>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 xml:space="preserve">AS Finora Group </t>
  </si>
  <si>
    <t>Saldo Bank UAB</t>
  </si>
  <si>
    <t>Visi bankai           (13 bankų)</t>
  </si>
  <si>
    <r>
      <t>Visi užsienio bankų filalai       (5 filialai)</t>
    </r>
    <r>
      <rPr>
        <b/>
        <vertAlign val="superscript"/>
        <sz val="10"/>
        <color indexed="9"/>
        <rFont val="Verdana"/>
        <family val="2"/>
        <charset val="186"/>
      </rPr>
      <t>1, 2</t>
    </r>
  </si>
  <si>
    <t>Konsoliduoti pagrindiniai bankų sektoriaus veiklos rodikliai (finansinė grupė) (2023 m. spalio 1 d. duomenys, tūkst. Eur)</t>
  </si>
  <si>
    <t>Duomenų skelbimo data: 2023 m. gruodžio 21 d.</t>
  </si>
  <si>
    <t>Revolut Holdings Europe UAB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</si>
</sst>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2"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2">
    <xf numFmtId="0" fontId="0" fillId="0" borderId="0"/>
    <xf numFmtId="0" fontId="1" fillId="0" borderId="0" applyNumberFormat="0" applyFill="0" applyBorder="0" applyAlignment="0" applyProtection="0">
      <alignment vertical="top"/>
      <protection locked="0"/>
    </xf>
  </cellStyleXfs>
  <cellXfs count="65">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6"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1" fillId="2" borderId="0" xfId="0" applyFont="1" applyFill="1"/>
    <xf numFmtId="3" fontId="9" fillId="2" borderId="0" xfId="0" applyNumberFormat="1" applyFont="1" applyFill="1"/>
    <xf numFmtId="0" fontId="11" fillId="2" borderId="11" xfId="0" applyFont="1" applyFill="1" applyBorder="1"/>
    <xf numFmtId="166" fontId="2" fillId="2" borderId="0" xfId="0" applyNumberFormat="1" applyFont="1" applyFill="1"/>
    <xf numFmtId="165" fontId="21"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3" fontId="20" fillId="0" borderId="2" xfId="1" applyNumberFormat="1" applyFont="1" applyBorder="1" applyAlignment="1" applyProtection="1">
      <alignment horizontal="center" vertical="center"/>
    </xf>
    <xf numFmtId="3" fontId="17" fillId="0" borderId="2" xfId="1" applyNumberFormat="1" applyFont="1" applyBorder="1" applyAlignment="1" applyProtection="1">
      <alignment horizontal="center" vertical="center"/>
    </xf>
    <xf numFmtId="165" fontId="9" fillId="0" borderId="2" xfId="0" applyNumberFormat="1" applyFont="1" applyFill="1" applyBorder="1" applyAlignment="1">
      <alignment horizontal="right" vertical="center" wrapText="1"/>
    </xf>
    <xf numFmtId="166" fontId="9" fillId="0" borderId="21"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12"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16" fillId="0" borderId="13"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9" fillId="0" borderId="17" xfId="0" applyNumberFormat="1" applyFont="1" applyFill="1" applyBorder="1" applyAlignment="1">
      <alignment horizontal="right" wrapText="1" readingOrder="1"/>
    </xf>
    <xf numFmtId="166" fontId="18" fillId="0" borderId="18"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16" fillId="0" borderId="16" xfId="0" applyNumberFormat="1" applyFont="1" applyFill="1" applyBorder="1" applyAlignment="1">
      <alignment horizontal="right" wrapText="1" readingOrder="1"/>
    </xf>
    <xf numFmtId="167" fontId="9" fillId="0" borderId="21" xfId="0" applyNumberFormat="1" applyFont="1" applyFill="1" applyBorder="1" applyAlignment="1">
      <alignment horizontal="right" wrapText="1" readingOrder="1"/>
    </xf>
    <xf numFmtId="167" fontId="9" fillId="0" borderId="17" xfId="0" applyNumberFormat="1" applyFont="1" applyFill="1" applyBorder="1" applyAlignment="1">
      <alignment horizontal="right" wrapText="1" readingOrder="1"/>
    </xf>
    <xf numFmtId="165" fontId="9" fillId="0" borderId="23" xfId="0" applyNumberFormat="1" applyFont="1" applyFill="1" applyBorder="1" applyAlignment="1">
      <alignment horizontal="right" vertical="center" wrapText="1"/>
    </xf>
    <xf numFmtId="166" fontId="9" fillId="0" borderId="19"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9" fillId="0" borderId="18" xfId="0" applyNumberFormat="1" applyFont="1" applyFill="1" applyBorder="1" applyAlignment="1">
      <alignment horizontal="right" wrapText="1" readingOrder="1"/>
    </xf>
    <xf numFmtId="166" fontId="9" fillId="0" borderId="6" xfId="0" applyNumberFormat="1" applyFont="1" applyFill="1" applyBorder="1" applyAlignment="1">
      <alignment horizontal="right" wrapText="1" readingOrder="1"/>
    </xf>
    <xf numFmtId="166" fontId="9" fillId="0" borderId="0" xfId="0" applyNumberFormat="1" applyFont="1" applyFill="1" applyAlignment="1">
      <alignment horizontal="right" wrapText="1" readingOrder="1"/>
    </xf>
    <xf numFmtId="166" fontId="9" fillId="0" borderId="26" xfId="0" applyNumberFormat="1" applyFont="1" applyFill="1" applyBorder="1" applyAlignment="1">
      <alignment horizontal="right" wrapText="1" readingOrder="1"/>
    </xf>
    <xf numFmtId="166" fontId="16" fillId="0" borderId="14" xfId="0" applyNumberFormat="1" applyFont="1" applyFill="1" applyBorder="1" applyAlignment="1">
      <alignment horizontal="right" wrapText="1" readingOrder="1"/>
    </xf>
    <xf numFmtId="164" fontId="16" fillId="2" borderId="0" xfId="0" applyNumberFormat="1" applyFont="1" applyFill="1" applyAlignment="1">
      <alignment horizontal="center" vertical="center"/>
    </xf>
    <xf numFmtId="0" fontId="9" fillId="2" borderId="0" xfId="0" applyFont="1" applyFill="1" applyAlignment="1">
      <alignment horizontal="left" vertical="top"/>
    </xf>
    <xf numFmtId="0" fontId="9" fillId="0" borderId="0" xfId="0" applyFont="1" applyAlignment="1">
      <alignment horizontal="left" vertical="top"/>
    </xf>
    <xf numFmtId="0" fontId="9" fillId="2" borderId="0" xfId="0" applyFont="1" applyFill="1" applyAlignment="1">
      <alignment horizontal="left" wrapText="1"/>
    </xf>
    <xf numFmtId="2" fontId="9" fillId="2" borderId="0" xfId="0" applyNumberFormat="1" applyFont="1" applyFill="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9" fillId="2" borderId="25"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08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revolut.com/en-LT/financial-statement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en/licences-1/view_license?id=2122"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smebank.lt/veiklos-ataskaito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92"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2033"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finorabank.eu/lt/ataskaitos/" TargetMode="External"/><Relationship Id="rId23" Type="http://schemas.openxmlformats.org/officeDocument/2006/relationships/hyperlink" Target="https://www.fjordbank.lt/apie-mu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fjordbank.lt/apie-mus" TargetMode="External"/><Relationship Id="rId27" Type="http://schemas.openxmlformats.org/officeDocument/2006/relationships/hyperlink" Target="https://www.saldo.com/lt-lt/apie-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zoomScale="60" zoomScaleNormal="60" workbookViewId="0">
      <pane xSplit="8" ySplit="15" topLeftCell="I16" activePane="bottomRight" state="frozen"/>
      <selection pane="topRight" activeCell="I1" sqref="I1"/>
      <selection pane="bottomLeft" activeCell="A16" sqref="A16"/>
      <selection pane="bottomRight" activeCell="L4" sqref="L4"/>
    </sheetView>
  </sheetViews>
  <sheetFormatPr defaultColWidth="9.453125" defaultRowHeight="10.5" x14ac:dyDescent="0.25"/>
  <cols>
    <col min="1" max="1" width="49.54296875" style="1" customWidth="1"/>
    <col min="2" max="2" width="13.54296875" style="1" customWidth="1"/>
    <col min="3" max="18" width="13.54296875" style="5" customWidth="1"/>
    <col min="19" max="19" width="5.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60" t="s">
        <v>65</v>
      </c>
      <c r="B1" s="60"/>
      <c r="C1" s="60"/>
      <c r="D1" s="60"/>
      <c r="E1" s="60"/>
      <c r="F1" s="60"/>
      <c r="G1" s="60"/>
      <c r="H1" s="60"/>
      <c r="I1" s="60"/>
      <c r="J1" s="60"/>
      <c r="K1" s="60"/>
      <c r="L1" s="60"/>
      <c r="M1" s="60"/>
      <c r="N1" s="60"/>
      <c r="O1" s="60"/>
      <c r="P1" s="60"/>
      <c r="Q1" s="60"/>
      <c r="R1" s="60"/>
    </row>
    <row r="2" spans="1:35" x14ac:dyDescent="0.25">
      <c r="A2" s="64" t="s">
        <v>66</v>
      </c>
      <c r="B2" s="64"/>
      <c r="C2" s="64"/>
      <c r="D2" s="64"/>
      <c r="E2" s="64"/>
      <c r="F2" s="64"/>
      <c r="G2" s="64"/>
      <c r="H2" s="64"/>
      <c r="I2" s="64"/>
      <c r="J2" s="64"/>
      <c r="K2" s="64"/>
      <c r="L2" s="64"/>
      <c r="M2" s="64"/>
      <c r="N2" s="64"/>
      <c r="O2" s="64"/>
      <c r="P2" s="64"/>
      <c r="Q2" s="64"/>
      <c r="R2" s="64"/>
    </row>
    <row r="3" spans="1:35" ht="68.5" x14ac:dyDescent="0.3">
      <c r="A3" s="7" t="s">
        <v>0</v>
      </c>
      <c r="B3" s="9" t="s">
        <v>1</v>
      </c>
      <c r="C3" s="9" t="s">
        <v>2</v>
      </c>
      <c r="D3" s="9" t="s">
        <v>67</v>
      </c>
      <c r="E3" s="9" t="s">
        <v>3</v>
      </c>
      <c r="F3" s="9" t="s">
        <v>4</v>
      </c>
      <c r="G3" s="9" t="s">
        <v>5</v>
      </c>
      <c r="H3" s="9" t="s">
        <v>6</v>
      </c>
      <c r="I3" s="9" t="s">
        <v>7</v>
      </c>
      <c r="J3" s="9" t="s">
        <v>9</v>
      </c>
      <c r="K3" s="9" t="s">
        <v>8</v>
      </c>
      <c r="L3" s="9" t="s">
        <v>10</v>
      </c>
      <c r="M3" s="9" t="s">
        <v>62</v>
      </c>
      <c r="N3" s="9" t="s">
        <v>61</v>
      </c>
      <c r="O3" s="8" t="s">
        <v>63</v>
      </c>
      <c r="P3" s="8" t="s">
        <v>64</v>
      </c>
      <c r="Q3" s="23" t="s">
        <v>11</v>
      </c>
      <c r="R3" s="1"/>
      <c r="S3" s="2"/>
      <c r="T3" s="2"/>
      <c r="U3" s="2"/>
      <c r="V3" s="2"/>
      <c r="W3" s="2"/>
      <c r="X3" s="2"/>
      <c r="Y3" s="2"/>
      <c r="Z3" s="2"/>
    </row>
    <row r="4" spans="1:35" ht="13" x14ac:dyDescent="0.3">
      <c r="A4" s="10" t="s">
        <v>12</v>
      </c>
      <c r="B4" s="38">
        <v>1184246</v>
      </c>
      <c r="C4" s="38">
        <v>365702</v>
      </c>
      <c r="D4" s="38">
        <v>1912481</v>
      </c>
      <c r="E4" s="38">
        <v>843727</v>
      </c>
      <c r="F4" s="38">
        <v>33522</v>
      </c>
      <c r="G4" s="38">
        <v>28757</v>
      </c>
      <c r="H4" s="38">
        <v>64836</v>
      </c>
      <c r="I4" s="38">
        <v>2992</v>
      </c>
      <c r="J4" s="38">
        <v>39345</v>
      </c>
      <c r="K4" s="38">
        <v>0</v>
      </c>
      <c r="L4" s="38">
        <v>0</v>
      </c>
      <c r="M4" s="38">
        <v>0</v>
      </c>
      <c r="N4" s="38">
        <v>2929</v>
      </c>
      <c r="O4" s="38">
        <f t="shared" ref="O4:O30" si="0">SUM(B4:N4)</f>
        <v>4478537</v>
      </c>
      <c r="P4" s="38">
        <v>1414226</v>
      </c>
      <c r="Q4" s="54">
        <f t="shared" ref="Q4:Q9" si="1">O4+P4</f>
        <v>5892763</v>
      </c>
      <c r="R4" s="28"/>
      <c r="S4" s="2"/>
      <c r="T4" s="2"/>
      <c r="U4" s="2"/>
      <c r="V4" s="2"/>
      <c r="W4" s="2"/>
      <c r="X4" s="2"/>
      <c r="Y4" s="2"/>
      <c r="Z4" s="2"/>
    </row>
    <row r="5" spans="1:35" ht="13" x14ac:dyDescent="0.3">
      <c r="A5" s="11" t="s">
        <v>13</v>
      </c>
      <c r="B5" s="43">
        <v>400</v>
      </c>
      <c r="C5" s="43">
        <v>0</v>
      </c>
      <c r="D5" s="43">
        <v>25</v>
      </c>
      <c r="E5" s="43">
        <v>18571</v>
      </c>
      <c r="F5" s="43">
        <v>27</v>
      </c>
      <c r="G5" s="38">
        <v>0</v>
      </c>
      <c r="H5" s="43">
        <v>0</v>
      </c>
      <c r="I5" s="43">
        <v>0</v>
      </c>
      <c r="J5" s="38">
        <v>0</v>
      </c>
      <c r="K5" s="38">
        <v>0</v>
      </c>
      <c r="L5" s="38">
        <v>30</v>
      </c>
      <c r="M5" s="38">
        <v>0</v>
      </c>
      <c r="N5" s="38">
        <v>0</v>
      </c>
      <c r="O5" s="38">
        <f t="shared" si="0"/>
        <v>19053</v>
      </c>
      <c r="P5" s="38">
        <v>45947</v>
      </c>
      <c r="Q5" s="44">
        <f t="shared" si="1"/>
        <v>65000</v>
      </c>
      <c r="R5" s="28"/>
      <c r="S5" s="2"/>
      <c r="T5" s="2"/>
      <c r="U5" s="2"/>
      <c r="V5" s="2"/>
      <c r="W5" s="2"/>
      <c r="X5" s="2"/>
      <c r="Y5" s="2"/>
      <c r="Z5" s="2"/>
    </row>
    <row r="6" spans="1:35" ht="13" x14ac:dyDescent="0.3">
      <c r="A6" s="11" t="s">
        <v>14</v>
      </c>
      <c r="B6" s="43">
        <v>18332</v>
      </c>
      <c r="C6" s="43">
        <v>36204</v>
      </c>
      <c r="D6" s="43">
        <v>8197</v>
      </c>
      <c r="E6" s="43">
        <v>852</v>
      </c>
      <c r="F6" s="43">
        <v>7</v>
      </c>
      <c r="G6" s="38">
        <v>0</v>
      </c>
      <c r="H6" s="43">
        <v>0</v>
      </c>
      <c r="I6" s="43">
        <v>0</v>
      </c>
      <c r="J6" s="38">
        <v>0</v>
      </c>
      <c r="K6" s="38">
        <v>0</v>
      </c>
      <c r="L6" s="38">
        <v>0</v>
      </c>
      <c r="M6" s="38">
        <v>0</v>
      </c>
      <c r="N6" s="38">
        <v>0</v>
      </c>
      <c r="O6" s="38">
        <f t="shared" si="0"/>
        <v>63592</v>
      </c>
      <c r="P6" s="38">
        <v>52170</v>
      </c>
      <c r="Q6" s="44">
        <f t="shared" si="1"/>
        <v>115762</v>
      </c>
      <c r="R6" s="28"/>
      <c r="S6" s="2"/>
      <c r="T6" s="2"/>
      <c r="U6" s="2"/>
      <c r="V6" s="2"/>
      <c r="W6" s="2"/>
      <c r="X6" s="2"/>
      <c r="Y6" s="2"/>
      <c r="Z6" s="2"/>
    </row>
    <row r="7" spans="1:35" ht="14.25" customHeight="1" x14ac:dyDescent="0.3">
      <c r="A7" s="11" t="s">
        <v>15</v>
      </c>
      <c r="B7" s="43">
        <v>142259</v>
      </c>
      <c r="C7" s="43">
        <v>144373</v>
      </c>
      <c r="D7" s="43">
        <v>0</v>
      </c>
      <c r="E7" s="43">
        <v>85030</v>
      </c>
      <c r="F7" s="43">
        <v>16611</v>
      </c>
      <c r="G7" s="38">
        <v>0</v>
      </c>
      <c r="H7" s="43">
        <v>60</v>
      </c>
      <c r="I7" s="38">
        <v>0</v>
      </c>
      <c r="J7" s="38">
        <v>0</v>
      </c>
      <c r="K7" s="38">
        <v>0</v>
      </c>
      <c r="L7" s="38">
        <v>0</v>
      </c>
      <c r="M7" s="38">
        <v>0</v>
      </c>
      <c r="N7" s="38">
        <v>0</v>
      </c>
      <c r="O7" s="38">
        <f t="shared" si="0"/>
        <v>388333</v>
      </c>
      <c r="P7" s="38">
        <v>69957</v>
      </c>
      <c r="Q7" s="44">
        <f t="shared" si="1"/>
        <v>458290</v>
      </c>
      <c r="R7" s="28"/>
      <c r="S7" s="2"/>
      <c r="T7" s="2"/>
      <c r="U7" s="2"/>
      <c r="V7" s="2"/>
      <c r="W7" s="2"/>
      <c r="X7" s="2"/>
      <c r="Y7" s="2"/>
      <c r="Z7" s="2"/>
      <c r="AA7" s="2"/>
      <c r="AB7" s="2"/>
      <c r="AC7" s="2"/>
      <c r="AD7" s="2"/>
      <c r="AE7" s="2"/>
      <c r="AF7" s="2"/>
      <c r="AG7" s="2"/>
      <c r="AH7" s="2"/>
      <c r="AI7" s="2"/>
    </row>
    <row r="8" spans="1:35" ht="14.25" customHeight="1" x14ac:dyDescent="0.3">
      <c r="A8" s="11" t="s">
        <v>16</v>
      </c>
      <c r="B8" s="43">
        <v>3610313</v>
      </c>
      <c r="C8" s="43">
        <v>1920383</v>
      </c>
      <c r="D8" s="43">
        <v>7760989</v>
      </c>
      <c r="E8" s="43">
        <v>428799</v>
      </c>
      <c r="F8" s="43">
        <v>99324</v>
      </c>
      <c r="G8" s="38">
        <v>24972</v>
      </c>
      <c r="H8" s="43">
        <v>60258</v>
      </c>
      <c r="I8" s="43">
        <v>14542</v>
      </c>
      <c r="J8" s="38">
        <v>11183</v>
      </c>
      <c r="K8" s="38">
        <v>81188</v>
      </c>
      <c r="L8" s="38">
        <v>2586</v>
      </c>
      <c r="M8" s="38">
        <v>16013</v>
      </c>
      <c r="N8" s="38">
        <v>500</v>
      </c>
      <c r="O8" s="38">
        <f t="shared" si="0"/>
        <v>14031050</v>
      </c>
      <c r="P8" s="38">
        <v>1352429</v>
      </c>
      <c r="Q8" s="44">
        <f t="shared" si="1"/>
        <v>15383479</v>
      </c>
      <c r="R8" s="28"/>
      <c r="S8" s="2"/>
      <c r="T8" s="2"/>
      <c r="U8" s="2"/>
      <c r="V8" s="2"/>
      <c r="W8" s="2"/>
      <c r="X8" s="2"/>
      <c r="Y8" s="2"/>
      <c r="Z8" s="2"/>
      <c r="AA8" s="2"/>
      <c r="AB8" s="2"/>
      <c r="AC8" s="2"/>
      <c r="AD8" s="2"/>
      <c r="AE8" s="2"/>
      <c r="AF8" s="2"/>
      <c r="AG8" s="2"/>
      <c r="AH8" s="2"/>
      <c r="AI8" s="2"/>
    </row>
    <row r="9" spans="1:35" ht="14.25" customHeight="1" x14ac:dyDescent="0.3">
      <c r="A9" s="11" t="s">
        <v>17</v>
      </c>
      <c r="B9" s="43">
        <v>3403050</v>
      </c>
      <c r="C9" s="43">
        <v>3204466</v>
      </c>
      <c r="D9" s="43">
        <v>137252</v>
      </c>
      <c r="E9" s="43">
        <v>63168</v>
      </c>
      <c r="F9" s="43">
        <v>16600</v>
      </c>
      <c r="G9" s="38">
        <v>27337</v>
      </c>
      <c r="H9" s="43">
        <v>434</v>
      </c>
      <c r="I9" s="43">
        <v>897</v>
      </c>
      <c r="J9" s="38">
        <v>4862</v>
      </c>
      <c r="K9" s="38">
        <v>7499</v>
      </c>
      <c r="L9" s="38">
        <v>127</v>
      </c>
      <c r="M9" s="38">
        <v>8654</v>
      </c>
      <c r="N9" s="38">
        <v>2471</v>
      </c>
      <c r="O9" s="38">
        <f t="shared" si="0"/>
        <v>6876817</v>
      </c>
      <c r="P9" s="38">
        <v>640412</v>
      </c>
      <c r="Q9" s="44">
        <f t="shared" si="1"/>
        <v>7517229</v>
      </c>
      <c r="R9" s="28"/>
      <c r="S9" s="2"/>
      <c r="T9" s="2"/>
      <c r="U9" s="2"/>
      <c r="V9" s="2"/>
      <c r="W9" s="2"/>
      <c r="X9" s="2"/>
      <c r="Y9" s="2"/>
      <c r="Z9" s="2"/>
      <c r="AA9" s="2"/>
      <c r="AB9" s="2"/>
      <c r="AC9" s="2"/>
      <c r="AD9" s="2"/>
      <c r="AE9" s="2"/>
      <c r="AF9" s="2"/>
      <c r="AG9" s="2"/>
      <c r="AH9" s="2"/>
      <c r="AI9" s="2"/>
    </row>
    <row r="10" spans="1:35" ht="14.25" customHeight="1" x14ac:dyDescent="0.3">
      <c r="A10" s="12" t="s">
        <v>18</v>
      </c>
      <c r="B10" s="34">
        <f t="shared" ref="B10:K10" si="2">B11+B12+B13+B14</f>
        <v>8326687</v>
      </c>
      <c r="C10" s="34">
        <f t="shared" si="2"/>
        <v>6968406</v>
      </c>
      <c r="D10" s="34">
        <f t="shared" si="2"/>
        <v>510690</v>
      </c>
      <c r="E10" s="34">
        <f t="shared" si="2"/>
        <v>2898001</v>
      </c>
      <c r="F10" s="34">
        <f t="shared" si="2"/>
        <v>323587</v>
      </c>
      <c r="G10" s="34">
        <f t="shared" si="2"/>
        <v>158152</v>
      </c>
      <c r="H10" s="34">
        <f t="shared" si="2"/>
        <v>94324</v>
      </c>
      <c r="I10" s="34">
        <f t="shared" si="2"/>
        <v>132920</v>
      </c>
      <c r="J10" s="34">
        <f t="shared" ref="J10" si="3">J11+J12+J13+J14</f>
        <v>66501</v>
      </c>
      <c r="K10" s="34">
        <f t="shared" si="2"/>
        <v>31140</v>
      </c>
      <c r="L10" s="34">
        <f t="shared" ref="L10:N10" si="4">L11+L12+L13+L14</f>
        <v>33491</v>
      </c>
      <c r="M10" s="34">
        <f t="shared" ref="M10" si="5">M11+M12+M13+M14</f>
        <v>479</v>
      </c>
      <c r="N10" s="34">
        <f t="shared" si="4"/>
        <v>21834</v>
      </c>
      <c r="O10" s="38">
        <f t="shared" si="0"/>
        <v>19566212</v>
      </c>
      <c r="P10" s="34">
        <f>P11+P12+P13+P14</f>
        <v>7053526</v>
      </c>
      <c r="Q10" s="36">
        <f>Q11+Q12+Q13+Q14</f>
        <v>26619738</v>
      </c>
      <c r="R10" s="28"/>
      <c r="S10" s="2"/>
      <c r="T10" s="3"/>
      <c r="U10" s="3"/>
      <c r="V10" s="3"/>
      <c r="W10" s="3"/>
      <c r="X10" s="3"/>
      <c r="Y10" s="3"/>
      <c r="Z10" s="3"/>
      <c r="AA10" s="3"/>
      <c r="AB10" s="3"/>
      <c r="AC10" s="3"/>
      <c r="AD10" s="3"/>
      <c r="AE10" s="3"/>
      <c r="AF10" s="3"/>
      <c r="AG10" s="3"/>
      <c r="AH10" s="3"/>
      <c r="AI10" s="3"/>
    </row>
    <row r="11" spans="1:35" ht="14.25" customHeight="1" x14ac:dyDescent="0.3">
      <c r="A11" s="13" t="s">
        <v>19</v>
      </c>
      <c r="B11" s="41">
        <v>22646</v>
      </c>
      <c r="C11" s="41">
        <v>132259</v>
      </c>
      <c r="D11" s="41">
        <v>0</v>
      </c>
      <c r="E11" s="41">
        <v>62919</v>
      </c>
      <c r="F11" s="41">
        <v>0</v>
      </c>
      <c r="G11" s="41">
        <v>0</v>
      </c>
      <c r="H11" s="41">
        <v>0</v>
      </c>
      <c r="I11" s="41">
        <v>0</v>
      </c>
      <c r="J11" s="41">
        <v>0</v>
      </c>
      <c r="K11" s="41">
        <v>0</v>
      </c>
      <c r="L11" s="41">
        <v>0</v>
      </c>
      <c r="M11" s="48">
        <v>0</v>
      </c>
      <c r="N11" s="48">
        <v>0</v>
      </c>
      <c r="O11" s="38">
        <f t="shared" si="0"/>
        <v>217824</v>
      </c>
      <c r="P11" s="38">
        <v>118750</v>
      </c>
      <c r="Q11" s="42">
        <f>O11+P11</f>
        <v>336574</v>
      </c>
      <c r="R11" s="28"/>
      <c r="S11" s="2"/>
      <c r="T11" s="3"/>
      <c r="U11" s="3"/>
      <c r="V11" s="3"/>
      <c r="W11" s="3"/>
      <c r="X11" s="3"/>
      <c r="Y11" s="3"/>
      <c r="Z11" s="3"/>
      <c r="AA11" s="3"/>
      <c r="AB11" s="3"/>
      <c r="AC11" s="3"/>
      <c r="AD11" s="3"/>
      <c r="AE11" s="3"/>
      <c r="AF11" s="3"/>
      <c r="AG11" s="3"/>
      <c r="AH11" s="3"/>
      <c r="AI11" s="3"/>
    </row>
    <row r="12" spans="1:35" ht="14.25" customHeight="1" x14ac:dyDescent="0.3">
      <c r="A12" s="14" t="s">
        <v>20</v>
      </c>
      <c r="B12" s="41">
        <v>71439</v>
      </c>
      <c r="C12" s="41">
        <v>48162</v>
      </c>
      <c r="D12" s="41">
        <v>5983</v>
      </c>
      <c r="E12" s="41">
        <v>102000</v>
      </c>
      <c r="F12" s="41">
        <v>204</v>
      </c>
      <c r="G12" s="41">
        <v>0</v>
      </c>
      <c r="H12" s="41">
        <v>3333</v>
      </c>
      <c r="I12" s="41">
        <v>13641</v>
      </c>
      <c r="J12" s="50">
        <v>953</v>
      </c>
      <c r="K12" s="41">
        <v>0</v>
      </c>
      <c r="L12" s="51">
        <v>0</v>
      </c>
      <c r="M12" s="41">
        <v>1</v>
      </c>
      <c r="N12" s="52">
        <v>0</v>
      </c>
      <c r="O12" s="38">
        <f t="shared" si="0"/>
        <v>245716</v>
      </c>
      <c r="P12" s="38">
        <v>246375</v>
      </c>
      <c r="Q12" s="42">
        <f>O12+P12</f>
        <v>492091</v>
      </c>
      <c r="R12" s="28"/>
      <c r="S12" s="2"/>
      <c r="T12" s="3"/>
      <c r="U12" s="3"/>
      <c r="V12" s="3"/>
      <c r="W12" s="3"/>
      <c r="X12" s="3"/>
      <c r="Y12" s="3"/>
      <c r="Z12" s="3"/>
    </row>
    <row r="13" spans="1:35" ht="14.25" customHeight="1" x14ac:dyDescent="0.3">
      <c r="A13" s="14" t="s">
        <v>21</v>
      </c>
      <c r="B13" s="41">
        <v>2899269</v>
      </c>
      <c r="C13" s="41">
        <v>3129565</v>
      </c>
      <c r="D13" s="41">
        <v>141</v>
      </c>
      <c r="E13" s="41">
        <v>1518962</v>
      </c>
      <c r="F13" s="41">
        <v>192503</v>
      </c>
      <c r="G13" s="41">
        <v>152738</v>
      </c>
      <c r="H13" s="41">
        <v>78461</v>
      </c>
      <c r="I13" s="41">
        <v>0</v>
      </c>
      <c r="J13" s="41">
        <v>65300</v>
      </c>
      <c r="K13" s="41">
        <v>31140</v>
      </c>
      <c r="L13" s="41">
        <v>0</v>
      </c>
      <c r="M13" s="41">
        <v>153</v>
      </c>
      <c r="N13" s="53">
        <v>20647</v>
      </c>
      <c r="O13" s="38">
        <f t="shared" si="0"/>
        <v>8088879</v>
      </c>
      <c r="P13" s="38">
        <v>2961443</v>
      </c>
      <c r="Q13" s="42">
        <f>O13+P13</f>
        <v>11050322</v>
      </c>
      <c r="R13" s="28"/>
      <c r="S13" s="2"/>
      <c r="T13" s="3"/>
      <c r="U13" s="3"/>
      <c r="V13" s="3"/>
      <c r="W13" s="3"/>
      <c r="X13" s="3"/>
      <c r="Y13" s="3"/>
      <c r="Z13" s="3"/>
    </row>
    <row r="14" spans="1:35" ht="14.25" customHeight="1" x14ac:dyDescent="0.3">
      <c r="A14" s="14" t="s">
        <v>22</v>
      </c>
      <c r="B14" s="41">
        <v>5333333</v>
      </c>
      <c r="C14" s="41">
        <v>3658420</v>
      </c>
      <c r="D14" s="41">
        <v>504566</v>
      </c>
      <c r="E14" s="41">
        <v>1214120</v>
      </c>
      <c r="F14" s="41">
        <v>130880</v>
      </c>
      <c r="G14" s="41">
        <v>5414</v>
      </c>
      <c r="H14" s="41">
        <v>12530</v>
      </c>
      <c r="I14" s="41">
        <v>119279</v>
      </c>
      <c r="J14" s="41">
        <v>248</v>
      </c>
      <c r="K14" s="41">
        <v>0</v>
      </c>
      <c r="L14" s="41">
        <v>33491</v>
      </c>
      <c r="M14" s="41">
        <v>325</v>
      </c>
      <c r="N14" s="41">
        <v>1187</v>
      </c>
      <c r="O14" s="38">
        <f t="shared" si="0"/>
        <v>11013793</v>
      </c>
      <c r="P14" s="38">
        <v>3726958</v>
      </c>
      <c r="Q14" s="42">
        <f>O14+P14</f>
        <v>14740751</v>
      </c>
      <c r="R14" s="28"/>
      <c r="S14" s="2"/>
      <c r="T14" s="2"/>
      <c r="U14" s="2"/>
      <c r="V14" s="2"/>
      <c r="W14" s="2"/>
      <c r="X14" s="2"/>
      <c r="Y14" s="2"/>
      <c r="Z14" s="2"/>
    </row>
    <row r="15" spans="1:35" ht="14.25" customHeight="1" x14ac:dyDescent="0.3">
      <c r="A15" s="15" t="s">
        <v>23</v>
      </c>
      <c r="B15" s="48">
        <v>4434261</v>
      </c>
      <c r="C15" s="48">
        <v>3241700</v>
      </c>
      <c r="D15" s="48">
        <v>0</v>
      </c>
      <c r="E15" s="48">
        <v>754124</v>
      </c>
      <c r="F15" s="48">
        <v>45507</v>
      </c>
      <c r="G15" s="48">
        <v>0</v>
      </c>
      <c r="H15" s="48">
        <v>6024</v>
      </c>
      <c r="I15" s="48">
        <v>0</v>
      </c>
      <c r="J15" s="48">
        <v>0</v>
      </c>
      <c r="K15" s="48">
        <v>0</v>
      </c>
      <c r="L15" s="48">
        <v>0</v>
      </c>
      <c r="M15" s="48">
        <v>0</v>
      </c>
      <c r="N15" s="48">
        <v>261</v>
      </c>
      <c r="O15" s="38">
        <f t="shared" si="0"/>
        <v>8481877</v>
      </c>
      <c r="P15" s="38">
        <v>3044653</v>
      </c>
      <c r="Q15" s="49">
        <f>O15+P15</f>
        <v>11526530</v>
      </c>
      <c r="R15" s="28"/>
      <c r="S15" s="2"/>
      <c r="T15" s="2"/>
      <c r="U15" s="2"/>
      <c r="V15" s="2"/>
      <c r="W15" s="2"/>
      <c r="X15" s="2"/>
      <c r="Y15" s="2"/>
      <c r="Z15" s="2"/>
    </row>
    <row r="16" spans="1:35" ht="14.25" customHeight="1" x14ac:dyDescent="0.35">
      <c r="A16" s="16" t="s">
        <v>24</v>
      </c>
      <c r="B16" s="35">
        <f t="shared" ref="B16:K16" si="6">B17-B10-B9-B8-B7-B6-B5-B4</f>
        <v>81190</v>
      </c>
      <c r="C16" s="35">
        <f t="shared" si="6"/>
        <v>81585</v>
      </c>
      <c r="D16" s="35">
        <f t="shared" si="6"/>
        <v>656060</v>
      </c>
      <c r="E16" s="35">
        <f t="shared" si="6"/>
        <v>47198</v>
      </c>
      <c r="F16" s="35">
        <f t="shared" si="6"/>
        <v>9906</v>
      </c>
      <c r="G16" s="35">
        <f t="shared" si="6"/>
        <v>2808</v>
      </c>
      <c r="H16" s="35">
        <f t="shared" si="6"/>
        <v>4820</v>
      </c>
      <c r="I16" s="35">
        <f t="shared" si="6"/>
        <v>1970</v>
      </c>
      <c r="J16" s="35">
        <f t="shared" ref="J16" si="7">J17-J10-J9-J8-J7-J6-J5-J4</f>
        <v>2581</v>
      </c>
      <c r="K16" s="35">
        <f t="shared" si="6"/>
        <v>3458</v>
      </c>
      <c r="L16" s="35">
        <f>L17-L10-L9-L8-L7-L6-L5-L4</f>
        <v>2733</v>
      </c>
      <c r="M16" s="35">
        <f t="shared" ref="M16" si="8">M17-M10-M9-M8-M7-M6-M5-M4</f>
        <v>10520</v>
      </c>
      <c r="N16" s="35">
        <f t="shared" ref="N16" si="9">N17-N10-N9-N8-N7-N6-N5-N4</f>
        <v>3166</v>
      </c>
      <c r="O16" s="38">
        <f t="shared" si="0"/>
        <v>907995</v>
      </c>
      <c r="P16" s="35">
        <f>P17-P10-P9-P8-P7-P6-P5-P4</f>
        <v>71059</v>
      </c>
      <c r="Q16" s="37">
        <f t="shared" ref="Q16" si="10">Q17-Q10-Q9-Q8-Q7-Q6-Q5-Q4</f>
        <v>979054</v>
      </c>
      <c r="R16" s="28"/>
      <c r="S16" s="2"/>
      <c r="T16" s="4"/>
      <c r="U16" s="4"/>
      <c r="V16" s="4"/>
      <c r="W16" s="4"/>
      <c r="X16" s="4"/>
      <c r="Y16" s="4"/>
      <c r="Z16" s="4"/>
    </row>
    <row r="17" spans="1:31" ht="14.25" customHeight="1" x14ac:dyDescent="0.3">
      <c r="A17" s="17" t="s">
        <v>25</v>
      </c>
      <c r="B17" s="40">
        <v>16766477</v>
      </c>
      <c r="C17" s="40">
        <v>12721119</v>
      </c>
      <c r="D17" s="40">
        <v>10985694</v>
      </c>
      <c r="E17" s="40">
        <v>4385346</v>
      </c>
      <c r="F17" s="40">
        <v>499584</v>
      </c>
      <c r="G17" s="40">
        <v>242026</v>
      </c>
      <c r="H17" s="40">
        <v>224732</v>
      </c>
      <c r="I17" s="40">
        <v>153321</v>
      </c>
      <c r="J17" s="40">
        <v>124472</v>
      </c>
      <c r="K17" s="40">
        <v>123285</v>
      </c>
      <c r="L17" s="40">
        <v>38967</v>
      </c>
      <c r="M17" s="40">
        <v>35666</v>
      </c>
      <c r="N17" s="40">
        <v>30900</v>
      </c>
      <c r="O17" s="39">
        <f t="shared" si="0"/>
        <v>46331589</v>
      </c>
      <c r="P17" s="40">
        <v>10699726</v>
      </c>
      <c r="Q17" s="37">
        <f>O17+P17</f>
        <v>57031315</v>
      </c>
      <c r="R17" s="28"/>
      <c r="S17" s="2"/>
      <c r="T17" s="2"/>
      <c r="U17" s="2"/>
      <c r="V17" s="2"/>
      <c r="W17" s="2"/>
      <c r="X17" s="2"/>
      <c r="Y17" s="2"/>
      <c r="Z17" s="2"/>
    </row>
    <row r="18" spans="1:31" ht="14.25" customHeight="1" x14ac:dyDescent="0.3">
      <c r="A18" s="16" t="s">
        <v>26</v>
      </c>
      <c r="B18" s="35">
        <v>0</v>
      </c>
      <c r="C18" s="35">
        <v>7</v>
      </c>
      <c r="D18" s="35">
        <v>0</v>
      </c>
      <c r="E18" s="35">
        <v>487405</v>
      </c>
      <c r="F18" s="35">
        <v>0</v>
      </c>
      <c r="G18" s="35">
        <v>0</v>
      </c>
      <c r="H18" s="35">
        <v>0</v>
      </c>
      <c r="I18" s="35">
        <v>0</v>
      </c>
      <c r="J18" s="35">
        <v>0</v>
      </c>
      <c r="K18" s="35">
        <v>0</v>
      </c>
      <c r="L18" s="35">
        <v>0</v>
      </c>
      <c r="M18" s="35">
        <v>0</v>
      </c>
      <c r="N18" s="35">
        <v>0</v>
      </c>
      <c r="O18" s="38">
        <f t="shared" si="0"/>
        <v>487412</v>
      </c>
      <c r="P18" s="35">
        <v>1507</v>
      </c>
      <c r="Q18" s="37">
        <f>O18+P18</f>
        <v>488919</v>
      </c>
      <c r="R18" s="28"/>
      <c r="S18" s="2"/>
      <c r="T18" s="2"/>
      <c r="U18" s="2"/>
      <c r="V18" s="2"/>
      <c r="W18" s="2"/>
      <c r="X18" s="2"/>
      <c r="Y18" s="2"/>
      <c r="Z18" s="2"/>
    </row>
    <row r="19" spans="1:31" ht="14.25" customHeight="1" x14ac:dyDescent="0.3">
      <c r="A19" s="16" t="s">
        <v>27</v>
      </c>
      <c r="B19" s="35">
        <v>1117264</v>
      </c>
      <c r="C19" s="35">
        <v>413054</v>
      </c>
      <c r="D19" s="35">
        <v>2592</v>
      </c>
      <c r="E19" s="35">
        <v>57663</v>
      </c>
      <c r="F19" s="35">
        <v>33</v>
      </c>
      <c r="G19" s="35">
        <v>0</v>
      </c>
      <c r="H19" s="35">
        <v>0</v>
      </c>
      <c r="I19" s="35">
        <v>0</v>
      </c>
      <c r="J19" s="35">
        <v>0</v>
      </c>
      <c r="K19" s="35">
        <v>13175</v>
      </c>
      <c r="L19" s="35">
        <v>0</v>
      </c>
      <c r="M19" s="35">
        <v>0</v>
      </c>
      <c r="N19" s="35">
        <v>0</v>
      </c>
      <c r="O19" s="38">
        <f t="shared" si="0"/>
        <v>1603781</v>
      </c>
      <c r="P19" s="35">
        <v>577917</v>
      </c>
      <c r="Q19" s="37">
        <f>O19+P19</f>
        <v>2181698</v>
      </c>
      <c r="R19" s="28"/>
      <c r="S19" s="2"/>
      <c r="T19" s="2"/>
      <c r="U19" s="2"/>
      <c r="V19" s="2"/>
      <c r="W19" s="2"/>
      <c r="X19" s="2"/>
      <c r="Y19" s="2"/>
      <c r="Z19" s="2"/>
      <c r="AA19" s="5"/>
      <c r="AB19" s="5"/>
      <c r="AC19" s="5"/>
      <c r="AD19" s="5"/>
      <c r="AE19" s="5"/>
    </row>
    <row r="20" spans="1:31" ht="14.25" customHeight="1" x14ac:dyDescent="0.3">
      <c r="A20" s="16" t="s">
        <v>14</v>
      </c>
      <c r="B20" s="35">
        <v>17362</v>
      </c>
      <c r="C20" s="35">
        <v>23049</v>
      </c>
      <c r="D20" s="35">
        <v>1313</v>
      </c>
      <c r="E20" s="35">
        <v>120</v>
      </c>
      <c r="F20" s="35">
        <v>31</v>
      </c>
      <c r="G20" s="35">
        <v>0</v>
      </c>
      <c r="H20" s="35">
        <v>0</v>
      </c>
      <c r="I20" s="35">
        <v>0</v>
      </c>
      <c r="J20" s="35">
        <v>0</v>
      </c>
      <c r="K20" s="35">
        <v>0</v>
      </c>
      <c r="L20" s="35">
        <v>0</v>
      </c>
      <c r="M20" s="35">
        <v>0</v>
      </c>
      <c r="N20" s="35">
        <v>0</v>
      </c>
      <c r="O20" s="38">
        <f t="shared" si="0"/>
        <v>41875</v>
      </c>
      <c r="P20" s="35">
        <v>28129</v>
      </c>
      <c r="Q20" s="37">
        <f>O20+P20</f>
        <v>70004</v>
      </c>
      <c r="R20" s="28"/>
      <c r="S20" s="2"/>
      <c r="T20" s="2"/>
      <c r="U20" s="2"/>
      <c r="V20" s="2"/>
      <c r="W20" s="2"/>
      <c r="X20" s="2"/>
      <c r="Y20" s="2"/>
      <c r="Z20" s="2"/>
      <c r="AA20" s="5"/>
      <c r="AB20" s="5"/>
      <c r="AC20" s="5"/>
      <c r="AD20" s="5"/>
      <c r="AE20" s="5"/>
    </row>
    <row r="21" spans="1:31" ht="14.25" customHeight="1" x14ac:dyDescent="0.3">
      <c r="A21" s="12" t="s">
        <v>28</v>
      </c>
      <c r="B21" s="34">
        <f t="shared" ref="B21:K21" si="11">B22+B23+B24+B25</f>
        <v>14005134</v>
      </c>
      <c r="C21" s="34">
        <f t="shared" si="11"/>
        <v>10888708</v>
      </c>
      <c r="D21" s="34">
        <f t="shared" si="11"/>
        <v>10266279</v>
      </c>
      <c r="E21" s="34">
        <f t="shared" si="11"/>
        <v>3029013</v>
      </c>
      <c r="F21" s="34">
        <f t="shared" si="11"/>
        <v>421062</v>
      </c>
      <c r="G21" s="34">
        <f t="shared" si="11"/>
        <v>206390</v>
      </c>
      <c r="H21" s="34">
        <f t="shared" si="11"/>
        <v>204367</v>
      </c>
      <c r="I21" s="34">
        <f t="shared" si="11"/>
        <v>122505</v>
      </c>
      <c r="J21" s="34">
        <f t="shared" ref="J21" si="12">J22+J23+J24+J25</f>
        <v>111086</v>
      </c>
      <c r="K21" s="34">
        <f t="shared" si="11"/>
        <v>97617</v>
      </c>
      <c r="L21" s="34">
        <f t="shared" ref="L21:N21" si="13">L22+L23+L24+L25</f>
        <v>31031</v>
      </c>
      <c r="M21" s="34">
        <f t="shared" ref="M21" si="14">M22+M23+M24+M25</f>
        <v>15936</v>
      </c>
      <c r="N21" s="34">
        <f t="shared" si="13"/>
        <v>19229</v>
      </c>
      <c r="O21" s="38">
        <f t="shared" si="0"/>
        <v>39418357</v>
      </c>
      <c r="P21" s="35">
        <v>7322092</v>
      </c>
      <c r="Q21" s="36">
        <f t="shared" ref="Q21" si="15">Q22+Q23+Q24+Q25</f>
        <v>47790076</v>
      </c>
      <c r="R21" s="28"/>
      <c r="S21" s="2"/>
      <c r="T21" s="3"/>
      <c r="U21" s="3"/>
      <c r="V21" s="3"/>
      <c r="W21" s="3"/>
      <c r="X21" s="3"/>
      <c r="Y21" s="3"/>
      <c r="Z21" s="3"/>
    </row>
    <row r="22" spans="1:31" ht="14.25" customHeight="1" x14ac:dyDescent="0.3">
      <c r="A22" s="13" t="s">
        <v>29</v>
      </c>
      <c r="B22" s="41">
        <v>1439450</v>
      </c>
      <c r="C22" s="41">
        <v>804863</v>
      </c>
      <c r="D22" s="41">
        <v>0</v>
      </c>
      <c r="E22" s="41">
        <v>303881</v>
      </c>
      <c r="F22" s="41">
        <v>3432</v>
      </c>
      <c r="G22" s="41">
        <v>0</v>
      </c>
      <c r="H22" s="41">
        <v>0</v>
      </c>
      <c r="I22" s="41">
        <v>0</v>
      </c>
      <c r="J22" s="41">
        <v>0</v>
      </c>
      <c r="K22" s="41">
        <v>0</v>
      </c>
      <c r="L22" s="41">
        <v>0</v>
      </c>
      <c r="M22" s="41">
        <v>0</v>
      </c>
      <c r="N22" s="41">
        <v>0</v>
      </c>
      <c r="O22" s="38">
        <f t="shared" si="0"/>
        <v>2551626</v>
      </c>
      <c r="P22" s="35">
        <v>1803054</v>
      </c>
      <c r="Q22" s="42">
        <f>O22+P22</f>
        <v>4354680</v>
      </c>
      <c r="R22" s="28"/>
      <c r="S22" s="2"/>
      <c r="T22" s="3"/>
      <c r="U22" s="3"/>
      <c r="V22" s="3"/>
      <c r="W22" s="3"/>
      <c r="X22" s="3"/>
      <c r="Y22" s="3"/>
      <c r="Z22" s="3"/>
    </row>
    <row r="23" spans="1:31" ht="14.25" customHeight="1" x14ac:dyDescent="0.3">
      <c r="A23" s="13" t="s">
        <v>20</v>
      </c>
      <c r="B23" s="41">
        <v>220970</v>
      </c>
      <c r="C23" s="41">
        <v>344182</v>
      </c>
      <c r="D23" s="41">
        <v>482668</v>
      </c>
      <c r="E23" s="41">
        <v>113514</v>
      </c>
      <c r="F23" s="41">
        <v>2235</v>
      </c>
      <c r="G23" s="41">
        <v>1001</v>
      </c>
      <c r="H23" s="41">
        <v>63584</v>
      </c>
      <c r="I23" s="41">
        <v>0</v>
      </c>
      <c r="J23" s="41">
        <v>5102</v>
      </c>
      <c r="K23" s="41">
        <v>41831</v>
      </c>
      <c r="L23" s="41">
        <v>0</v>
      </c>
      <c r="M23" s="41">
        <v>0</v>
      </c>
      <c r="N23" s="41">
        <v>0</v>
      </c>
      <c r="O23" s="38">
        <f t="shared" si="0"/>
        <v>1275087</v>
      </c>
      <c r="P23" s="35">
        <v>190400</v>
      </c>
      <c r="Q23" s="42">
        <f>O23+P23</f>
        <v>1465487</v>
      </c>
      <c r="R23" s="28"/>
      <c r="S23" s="2"/>
      <c r="T23" s="3"/>
      <c r="U23" s="3"/>
      <c r="V23" s="3"/>
      <c r="W23" s="3"/>
      <c r="X23" s="3"/>
      <c r="Y23" s="3"/>
      <c r="Z23" s="3"/>
    </row>
    <row r="24" spans="1:31" ht="14.25" customHeight="1" x14ac:dyDescent="0.3">
      <c r="A24" s="13" t="s">
        <v>21</v>
      </c>
      <c r="B24" s="41">
        <v>2912354</v>
      </c>
      <c r="C24" s="41">
        <v>3594212</v>
      </c>
      <c r="D24" s="41">
        <v>1538852</v>
      </c>
      <c r="E24" s="41">
        <v>773492</v>
      </c>
      <c r="F24" s="41">
        <v>135235</v>
      </c>
      <c r="G24" s="41">
        <v>0</v>
      </c>
      <c r="H24" s="41">
        <v>39821</v>
      </c>
      <c r="I24" s="41">
        <v>0</v>
      </c>
      <c r="J24" s="41">
        <v>6880</v>
      </c>
      <c r="K24" s="41">
        <v>8408</v>
      </c>
      <c r="L24" s="41">
        <v>0</v>
      </c>
      <c r="M24" s="41">
        <v>0</v>
      </c>
      <c r="N24" s="41">
        <v>2014</v>
      </c>
      <c r="O24" s="38">
        <f t="shared" si="0"/>
        <v>9011268</v>
      </c>
      <c r="P24" s="35">
        <v>3277581</v>
      </c>
      <c r="Q24" s="42">
        <f>O24+P24</f>
        <v>12288849</v>
      </c>
      <c r="R24" s="28"/>
      <c r="S24" s="2"/>
      <c r="T24" s="3"/>
      <c r="U24" s="3"/>
      <c r="V24" s="3"/>
      <c r="W24" s="3"/>
      <c r="X24" s="3"/>
      <c r="Y24" s="3"/>
      <c r="Z24" s="3"/>
    </row>
    <row r="25" spans="1:31" ht="14.25" customHeight="1" x14ac:dyDescent="0.3">
      <c r="A25" s="15" t="s">
        <v>30</v>
      </c>
      <c r="B25" s="48">
        <v>9432360</v>
      </c>
      <c r="C25" s="48">
        <v>6145451</v>
      </c>
      <c r="D25" s="48">
        <v>8244759</v>
      </c>
      <c r="E25" s="48">
        <v>1838126</v>
      </c>
      <c r="F25" s="48">
        <v>280160</v>
      </c>
      <c r="G25" s="48">
        <v>205389</v>
      </c>
      <c r="H25" s="48">
        <v>100962</v>
      </c>
      <c r="I25" s="48">
        <v>122505</v>
      </c>
      <c r="J25" s="48">
        <v>99104</v>
      </c>
      <c r="K25" s="48">
        <v>47378</v>
      </c>
      <c r="L25" s="48">
        <v>31031</v>
      </c>
      <c r="M25" s="41">
        <v>15936</v>
      </c>
      <c r="N25" s="41">
        <v>17215</v>
      </c>
      <c r="O25" s="38">
        <f t="shared" si="0"/>
        <v>26580376</v>
      </c>
      <c r="P25" s="35">
        <v>3100684</v>
      </c>
      <c r="Q25" s="49">
        <f>O25+P25</f>
        <v>29681060</v>
      </c>
      <c r="R25" s="28"/>
      <c r="S25" s="2"/>
      <c r="T25" s="2"/>
      <c r="U25" s="2"/>
      <c r="V25" s="2"/>
      <c r="W25" s="2"/>
      <c r="X25" s="2"/>
      <c r="Y25" s="2"/>
      <c r="Z25" s="2"/>
    </row>
    <row r="26" spans="1:31" ht="14.25" customHeight="1" x14ac:dyDescent="0.3">
      <c r="A26" s="16" t="s">
        <v>31</v>
      </c>
      <c r="B26" s="35">
        <v>0</v>
      </c>
      <c r="C26" s="35">
        <v>0</v>
      </c>
      <c r="D26" s="35">
        <v>0</v>
      </c>
      <c r="E26" s="35">
        <v>228334</v>
      </c>
      <c r="F26" s="35">
        <v>2209</v>
      </c>
      <c r="G26" s="35">
        <v>0</v>
      </c>
      <c r="H26" s="35">
        <v>0</v>
      </c>
      <c r="I26" s="35">
        <v>0</v>
      </c>
      <c r="J26" s="35">
        <v>1999</v>
      </c>
      <c r="K26" s="35">
        <v>0</v>
      </c>
      <c r="L26" s="35">
        <v>289</v>
      </c>
      <c r="M26" s="35">
        <v>0</v>
      </c>
      <c r="N26" s="35">
        <v>2290</v>
      </c>
      <c r="O26" s="38">
        <f t="shared" si="0"/>
        <v>235121</v>
      </c>
      <c r="P26" s="35">
        <v>2965</v>
      </c>
      <c r="Q26" s="37">
        <f>O26+P26</f>
        <v>238086</v>
      </c>
      <c r="R26" s="28"/>
      <c r="S26" s="2"/>
      <c r="T26" s="2"/>
      <c r="U26" s="2"/>
      <c r="V26" s="2"/>
      <c r="W26" s="2"/>
      <c r="X26" s="2"/>
      <c r="Y26" s="2"/>
      <c r="Z26" s="2"/>
      <c r="AA26" s="2"/>
      <c r="AB26" s="2"/>
    </row>
    <row r="27" spans="1:31" ht="14.25" customHeight="1" x14ac:dyDescent="0.3">
      <c r="A27" s="16" t="s">
        <v>32</v>
      </c>
      <c r="B27" s="35">
        <f t="shared" ref="B27:K27" si="16">B30-B28-B26-B21-B20-B19-B18</f>
        <v>271520</v>
      </c>
      <c r="C27" s="35">
        <f t="shared" si="16"/>
        <v>249080</v>
      </c>
      <c r="D27" s="35">
        <f t="shared" si="16"/>
        <v>197011</v>
      </c>
      <c r="E27" s="35">
        <f t="shared" si="16"/>
        <v>88166</v>
      </c>
      <c r="F27" s="35">
        <f t="shared" si="16"/>
        <v>21121</v>
      </c>
      <c r="G27" s="35">
        <f t="shared" si="16"/>
        <v>4081</v>
      </c>
      <c r="H27" s="35">
        <f t="shared" si="16"/>
        <v>6717</v>
      </c>
      <c r="I27" s="35">
        <f t="shared" si="16"/>
        <v>6546</v>
      </c>
      <c r="J27" s="35">
        <f t="shared" ref="J27" si="17">J30-J28-J26-J21-J20-J19-J18</f>
        <v>4893</v>
      </c>
      <c r="K27" s="35">
        <f t="shared" si="16"/>
        <v>1061</v>
      </c>
      <c r="L27" s="35">
        <f t="shared" ref="L27:N27" si="18">L30-L28-L26-L21-L20-L19-L18</f>
        <v>583</v>
      </c>
      <c r="M27" s="35">
        <v>0</v>
      </c>
      <c r="N27" s="35">
        <f t="shared" si="18"/>
        <v>6795</v>
      </c>
      <c r="O27" s="38">
        <f t="shared" si="0"/>
        <v>857574</v>
      </c>
      <c r="P27" s="35">
        <f>P30-P28-P26-P21-P20-P19-P18</f>
        <v>2527499</v>
      </c>
      <c r="Q27" s="37">
        <f t="shared" ref="Q27" si="19">Q30-Q28-Q26-Q21-Q20-Q19-Q18</f>
        <v>2336160</v>
      </c>
      <c r="R27" s="28"/>
      <c r="S27" s="2"/>
      <c r="T27" s="2"/>
      <c r="U27" s="2"/>
      <c r="V27" s="2"/>
      <c r="W27" s="2"/>
      <c r="X27" s="2"/>
      <c r="Y27" s="2"/>
      <c r="Z27" s="2"/>
    </row>
    <row r="28" spans="1:31" ht="14.25" customHeight="1" x14ac:dyDescent="0.3">
      <c r="A28" s="12" t="s">
        <v>33</v>
      </c>
      <c r="B28" s="34">
        <v>1355197</v>
      </c>
      <c r="C28" s="34">
        <v>1147221</v>
      </c>
      <c r="D28" s="34">
        <v>518499</v>
      </c>
      <c r="E28" s="34">
        <v>494645</v>
      </c>
      <c r="F28" s="34">
        <v>55128</v>
      </c>
      <c r="G28" s="34">
        <v>31555</v>
      </c>
      <c r="H28" s="34">
        <v>13648</v>
      </c>
      <c r="I28" s="34">
        <v>24270</v>
      </c>
      <c r="J28" s="34">
        <v>6494</v>
      </c>
      <c r="K28" s="34">
        <v>11432</v>
      </c>
      <c r="L28" s="34">
        <v>7064</v>
      </c>
      <c r="M28" s="34">
        <v>19016</v>
      </c>
      <c r="N28" s="34">
        <v>2586</v>
      </c>
      <c r="O28" s="38">
        <f t="shared" si="0"/>
        <v>3686755</v>
      </c>
      <c r="P28" s="35">
        <v>239617</v>
      </c>
      <c r="Q28" s="36">
        <f>O28+P28</f>
        <v>3926372</v>
      </c>
      <c r="R28" s="28"/>
      <c r="S28" s="2"/>
      <c r="T28" s="2"/>
      <c r="U28" s="2"/>
      <c r="V28" s="2"/>
      <c r="W28" s="2"/>
      <c r="X28" s="2"/>
      <c r="Y28" s="2"/>
      <c r="Z28" s="2"/>
    </row>
    <row r="29" spans="1:31" ht="14.25" customHeight="1" x14ac:dyDescent="0.35">
      <c r="A29" s="13" t="s">
        <v>34</v>
      </c>
      <c r="B29" s="41">
        <v>276029</v>
      </c>
      <c r="C29" s="41">
        <v>229765</v>
      </c>
      <c r="D29" s="41">
        <v>43397</v>
      </c>
      <c r="E29" s="41">
        <v>65651</v>
      </c>
      <c r="F29" s="41">
        <v>7069</v>
      </c>
      <c r="G29" s="41">
        <v>1585</v>
      </c>
      <c r="H29" s="41">
        <v>3229</v>
      </c>
      <c r="I29" s="41">
        <v>2388</v>
      </c>
      <c r="J29" s="41">
        <v>-23</v>
      </c>
      <c r="K29" s="41">
        <v>549</v>
      </c>
      <c r="L29" s="41">
        <v>-884</v>
      </c>
      <c r="M29" s="41">
        <v>-4703</v>
      </c>
      <c r="N29" s="41">
        <v>-1789</v>
      </c>
      <c r="O29" s="38">
        <f t="shared" si="0"/>
        <v>622263</v>
      </c>
      <c r="P29" s="35">
        <v>135199</v>
      </c>
      <c r="Q29" s="42">
        <f>O29+P29</f>
        <v>757462</v>
      </c>
      <c r="R29" s="28"/>
      <c r="S29" s="2"/>
      <c r="T29" s="4"/>
      <c r="U29" s="4"/>
      <c r="V29" s="4"/>
      <c r="W29" s="4"/>
      <c r="X29" s="4"/>
      <c r="Y29" s="4"/>
      <c r="Z29" s="4"/>
    </row>
    <row r="30" spans="1:31" s="6" customFormat="1" ht="14.25" customHeight="1" x14ac:dyDescent="0.3">
      <c r="A30" s="17" t="s">
        <v>35</v>
      </c>
      <c r="B30" s="40">
        <v>16766477</v>
      </c>
      <c r="C30" s="40">
        <v>12721119</v>
      </c>
      <c r="D30" s="40">
        <v>10985694</v>
      </c>
      <c r="E30" s="40">
        <v>4385346</v>
      </c>
      <c r="F30" s="40">
        <v>499584</v>
      </c>
      <c r="G30" s="40">
        <v>242026</v>
      </c>
      <c r="H30" s="40">
        <v>224732</v>
      </c>
      <c r="I30" s="40">
        <v>153321</v>
      </c>
      <c r="J30" s="40">
        <v>124472</v>
      </c>
      <c r="K30" s="40">
        <v>123285</v>
      </c>
      <c r="L30" s="40">
        <v>38967</v>
      </c>
      <c r="M30" s="40">
        <v>35666</v>
      </c>
      <c r="N30" s="40">
        <v>30900</v>
      </c>
      <c r="O30" s="39">
        <f t="shared" si="0"/>
        <v>46331589</v>
      </c>
      <c r="P30" s="40">
        <v>10699726</v>
      </c>
      <c r="Q30" s="37">
        <f>O30+P30</f>
        <v>57031315</v>
      </c>
      <c r="S30" s="2"/>
    </row>
    <row r="31" spans="1:31" s="6" customFormat="1" ht="14.25" customHeight="1" x14ac:dyDescent="0.25">
      <c r="A31" s="18"/>
      <c r="B31" s="19"/>
      <c r="C31" s="19"/>
      <c r="D31" s="19"/>
      <c r="E31" s="19"/>
      <c r="F31" s="19"/>
      <c r="G31" s="19"/>
      <c r="H31" s="19"/>
      <c r="I31" s="19"/>
      <c r="J31" s="19"/>
      <c r="K31" s="19"/>
      <c r="L31" s="19"/>
      <c r="M31" s="19"/>
      <c r="N31" s="19"/>
      <c r="O31" s="19"/>
      <c r="P31" s="20"/>
      <c r="Q31" s="20"/>
    </row>
    <row r="32" spans="1:31" s="6" customFormat="1" ht="14.25" customHeight="1" x14ac:dyDescent="0.25">
      <c r="A32" s="21" t="s">
        <v>36</v>
      </c>
      <c r="B32" s="22"/>
      <c r="C32" s="22"/>
      <c r="D32" s="22"/>
      <c r="E32" s="22"/>
      <c r="F32" s="22"/>
      <c r="G32" s="22"/>
      <c r="H32" s="22"/>
      <c r="I32" s="22"/>
      <c r="J32" s="22"/>
      <c r="K32" s="22"/>
      <c r="L32" s="22"/>
      <c r="M32" s="22"/>
      <c r="N32" s="22"/>
      <c r="O32" s="22"/>
      <c r="P32" s="22"/>
      <c r="Q32" s="23"/>
    </row>
    <row r="33" spans="1:18" s="6" customFormat="1" ht="14.25" customHeight="1" x14ac:dyDescent="0.25">
      <c r="A33" s="24" t="s">
        <v>37</v>
      </c>
      <c r="B33" s="33">
        <v>20.963140207839746</v>
      </c>
      <c r="C33" s="33">
        <v>18.316180311032564</v>
      </c>
      <c r="D33" s="33">
        <v>19.113286197136386</v>
      </c>
      <c r="E33" s="33">
        <v>21.336599791806631</v>
      </c>
      <c r="F33" s="33">
        <v>18.072896620737431</v>
      </c>
      <c r="G33" s="33">
        <v>31.615052490849717</v>
      </c>
      <c r="H33" s="33">
        <v>19.071278180044164</v>
      </c>
      <c r="I33" s="47">
        <v>18.380969409040212</v>
      </c>
      <c r="J33" s="33">
        <v>15.150968904912125</v>
      </c>
      <c r="K33" s="33">
        <v>18.121161896262297</v>
      </c>
      <c r="L33" s="33">
        <v>18.044972359181234</v>
      </c>
      <c r="M33" s="33">
        <v>119.64968152866243</v>
      </c>
      <c r="N33" s="33">
        <v>11.06100939859836</v>
      </c>
      <c r="O33" s="33">
        <v>20.02</v>
      </c>
      <c r="P33" s="33" t="s">
        <v>38</v>
      </c>
      <c r="Q33" s="33" t="s">
        <v>38</v>
      </c>
    </row>
    <row r="34" spans="1:18" s="6" customFormat="1" ht="14.25" customHeight="1" x14ac:dyDescent="0.25">
      <c r="A34" s="24" t="s">
        <v>39</v>
      </c>
      <c r="B34" s="33">
        <v>10.16</v>
      </c>
      <c r="C34" s="33">
        <v>18.920000000000002</v>
      </c>
      <c r="D34" s="33">
        <v>19.95</v>
      </c>
      <c r="E34" s="33">
        <v>15.37</v>
      </c>
      <c r="F34" s="33">
        <v>22.77</v>
      </c>
      <c r="G34" s="33">
        <v>19.18</v>
      </c>
      <c r="H34" s="33">
        <v>16.36</v>
      </c>
      <c r="I34" s="47">
        <v>13.86</v>
      </c>
      <c r="J34" s="33">
        <v>21.03</v>
      </c>
      <c r="K34" s="33">
        <v>23.53</v>
      </c>
      <c r="L34" s="33">
        <v>2.62</v>
      </c>
      <c r="M34" s="33">
        <v>48.49</v>
      </c>
      <c r="N34" s="33">
        <v>25.8</v>
      </c>
      <c r="O34" s="33" t="s">
        <v>38</v>
      </c>
      <c r="P34" s="33" t="s">
        <v>38</v>
      </c>
      <c r="Q34" s="33" t="s">
        <v>38</v>
      </c>
    </row>
    <row r="35" spans="1:18" s="6" customFormat="1" ht="14.25" customHeight="1" x14ac:dyDescent="0.2">
      <c r="A35" s="24" t="s">
        <v>40</v>
      </c>
      <c r="B35" s="33">
        <v>741.5</v>
      </c>
      <c r="C35" s="33">
        <v>141.47</v>
      </c>
      <c r="D35" s="33">
        <v>886.81</v>
      </c>
      <c r="E35" s="33">
        <v>183.39</v>
      </c>
      <c r="F35" s="33">
        <v>360.67</v>
      </c>
      <c r="G35" s="33">
        <v>947.87</v>
      </c>
      <c r="H35" s="33">
        <v>181.18</v>
      </c>
      <c r="I35" s="33">
        <v>209.75</v>
      </c>
      <c r="J35" s="33">
        <v>205.69</v>
      </c>
      <c r="K35" s="33">
        <v>212.82</v>
      </c>
      <c r="L35" s="33">
        <v>346.21</v>
      </c>
      <c r="M35" s="45">
        <v>5182.2</v>
      </c>
      <c r="N35" s="46">
        <v>48816.67</v>
      </c>
      <c r="O35" s="33">
        <v>434.45</v>
      </c>
      <c r="P35" s="33" t="s">
        <v>38</v>
      </c>
      <c r="Q35" s="33" t="s">
        <v>38</v>
      </c>
    </row>
    <row r="36" spans="1:18" s="6" customFormat="1" ht="14.25" customHeight="1" x14ac:dyDescent="0.25">
      <c r="A36" s="24" t="s">
        <v>41</v>
      </c>
      <c r="B36" s="33">
        <v>202.84</v>
      </c>
      <c r="C36" s="33">
        <v>121.79</v>
      </c>
      <c r="D36" s="33">
        <v>584.89</v>
      </c>
      <c r="E36" s="33">
        <v>145.44999999999999</v>
      </c>
      <c r="F36" s="33">
        <v>154.19</v>
      </c>
      <c r="G36" s="33">
        <v>203.11</v>
      </c>
      <c r="H36" s="33">
        <v>186.24</v>
      </c>
      <c r="I36" s="33">
        <v>133.49</v>
      </c>
      <c r="J36" s="33">
        <v>197.29</v>
      </c>
      <c r="K36" s="33">
        <v>222.63</v>
      </c>
      <c r="L36" s="33">
        <v>134.68</v>
      </c>
      <c r="M36" s="33">
        <v>333.81</v>
      </c>
      <c r="N36" s="33">
        <v>141.91</v>
      </c>
      <c r="O36" s="33">
        <v>192.72</v>
      </c>
      <c r="P36" s="33" t="s">
        <v>38</v>
      </c>
      <c r="Q36" s="33" t="s">
        <v>38</v>
      </c>
    </row>
    <row r="37" spans="1:18" s="6" customFormat="1" ht="14.25" customHeight="1" x14ac:dyDescent="0.25">
      <c r="A37" s="24" t="s">
        <v>42</v>
      </c>
      <c r="B37" s="33">
        <v>6.59</v>
      </c>
      <c r="C37" s="33">
        <v>6.55</v>
      </c>
      <c r="D37" s="33">
        <v>4.26</v>
      </c>
      <c r="E37" s="33">
        <v>9.06</v>
      </c>
      <c r="F37" s="33">
        <v>8.83</v>
      </c>
      <c r="G37" s="33">
        <v>11.79</v>
      </c>
      <c r="H37" s="33">
        <v>5.0199999999999996</v>
      </c>
      <c r="I37" s="33">
        <v>14.1</v>
      </c>
      <c r="J37" s="33">
        <v>3.67</v>
      </c>
      <c r="K37" s="33">
        <v>6.93</v>
      </c>
      <c r="L37" s="33">
        <v>12.46</v>
      </c>
      <c r="M37" s="33">
        <v>53.36</v>
      </c>
      <c r="N37" s="33">
        <v>5.12</v>
      </c>
      <c r="O37" s="33">
        <v>6.4</v>
      </c>
      <c r="P37" s="33" t="s">
        <v>38</v>
      </c>
      <c r="Q37" s="33" t="s">
        <v>38</v>
      </c>
    </row>
    <row r="38" spans="1:18" s="6" customFormat="1" ht="14.25" customHeight="1" x14ac:dyDescent="0.25">
      <c r="A38" s="18"/>
      <c r="B38" s="19"/>
      <c r="C38" s="19"/>
      <c r="D38" s="19"/>
      <c r="E38" s="19"/>
      <c r="F38" s="19"/>
      <c r="G38" s="19"/>
      <c r="H38" s="19"/>
      <c r="I38" s="19"/>
      <c r="J38" s="19"/>
      <c r="K38" s="19"/>
      <c r="L38" s="19"/>
      <c r="M38" s="19"/>
      <c r="N38" s="19"/>
      <c r="O38" s="19"/>
      <c r="P38" s="20"/>
      <c r="Q38" s="20"/>
    </row>
    <row r="39" spans="1:18" s="6" customFormat="1" ht="14.25" customHeight="1" x14ac:dyDescent="0.25">
      <c r="A39" s="21" t="s">
        <v>43</v>
      </c>
      <c r="B39" s="22"/>
      <c r="C39" s="22"/>
      <c r="D39" s="22"/>
      <c r="E39" s="22"/>
      <c r="F39" s="22"/>
      <c r="G39" s="22"/>
      <c r="H39" s="22"/>
      <c r="I39" s="22"/>
      <c r="J39" s="22"/>
      <c r="K39" s="22"/>
      <c r="L39" s="22"/>
      <c r="M39" s="22"/>
      <c r="N39" s="22"/>
      <c r="O39" s="22"/>
      <c r="P39" s="22"/>
      <c r="Q39" s="23"/>
    </row>
    <row r="40" spans="1:18" s="6" customFormat="1" ht="14.25" customHeight="1" x14ac:dyDescent="0.25">
      <c r="A40" s="24" t="s">
        <v>44</v>
      </c>
      <c r="B40" s="33">
        <v>2.1261000000000001</v>
      </c>
      <c r="C40" s="33">
        <v>2.3527</v>
      </c>
      <c r="D40" s="33">
        <v>0.58540000000000003</v>
      </c>
      <c r="E40" s="33">
        <v>2.0518999999999998</v>
      </c>
      <c r="F40" s="33">
        <v>2.0686</v>
      </c>
      <c r="G40" s="33">
        <v>0.81</v>
      </c>
      <c r="H40" s="33">
        <v>2.0198999999999998</v>
      </c>
      <c r="I40" s="33">
        <v>2.2435999999999998</v>
      </c>
      <c r="J40" s="33">
        <v>-2.8000000000000001E-2</v>
      </c>
      <c r="K40" s="33">
        <v>0.61439999999999995</v>
      </c>
      <c r="L40" s="33">
        <v>-3.6137999999999999</v>
      </c>
      <c r="M40" s="33">
        <v>-35.1633</v>
      </c>
      <c r="N40" s="33">
        <v>-8.5944000000000003</v>
      </c>
      <c r="O40" s="33">
        <v>1.81</v>
      </c>
      <c r="P40" s="33">
        <v>1.72</v>
      </c>
      <c r="Q40" s="33">
        <v>1.79</v>
      </c>
    </row>
    <row r="41" spans="1:18" s="6" customFormat="1" ht="14.25" customHeight="1" x14ac:dyDescent="0.25">
      <c r="A41" s="24" t="s">
        <v>45</v>
      </c>
      <c r="B41" s="33">
        <v>30.232900000000001</v>
      </c>
      <c r="C41" s="33">
        <v>28.506499999999999</v>
      </c>
      <c r="D41" s="33">
        <v>12.583399999999999</v>
      </c>
      <c r="E41" s="33">
        <v>18.670400000000001</v>
      </c>
      <c r="F41" s="33">
        <v>18.2685</v>
      </c>
      <c r="G41" s="33">
        <v>6.87</v>
      </c>
      <c r="H41" s="33">
        <v>35.777900000000002</v>
      </c>
      <c r="I41" s="33">
        <v>13.493</v>
      </c>
      <c r="J41" s="33">
        <v>-0.49299999999999999</v>
      </c>
      <c r="K41" s="33">
        <v>6.5606</v>
      </c>
      <c r="L41" s="33">
        <v>-19.4773</v>
      </c>
      <c r="M41" s="33">
        <v>-65.951499999999996</v>
      </c>
      <c r="N41" s="33">
        <v>-82.224500000000006</v>
      </c>
      <c r="O41" s="33">
        <v>24.59</v>
      </c>
      <c r="P41" s="33" t="s">
        <v>38</v>
      </c>
      <c r="Q41" s="33" t="s">
        <v>38</v>
      </c>
    </row>
    <row r="42" spans="1:18" s="6" customFormat="1" ht="14.25" customHeight="1" x14ac:dyDescent="0.25">
      <c r="A42" s="18"/>
      <c r="B42" s="19"/>
      <c r="C42" s="19"/>
      <c r="D42" s="19"/>
      <c r="E42" s="19"/>
      <c r="F42" s="19"/>
      <c r="G42" s="19"/>
      <c r="H42" s="19"/>
      <c r="I42" s="19"/>
      <c r="J42" s="19"/>
      <c r="K42" s="19"/>
      <c r="L42" s="19"/>
      <c r="M42" s="19"/>
      <c r="N42" s="19"/>
      <c r="O42" s="19"/>
      <c r="P42" s="19"/>
      <c r="Q42" s="20"/>
      <c r="R42" s="20"/>
    </row>
    <row r="43" spans="1:18" s="6" customFormat="1" ht="13.5" x14ac:dyDescent="0.25">
      <c r="A43" s="21" t="s">
        <v>46</v>
      </c>
      <c r="B43" s="22"/>
      <c r="C43" s="22"/>
      <c r="D43" s="22"/>
      <c r="E43" s="22"/>
      <c r="F43" s="22"/>
      <c r="G43" s="22"/>
      <c r="H43" s="22"/>
      <c r="I43" s="22"/>
      <c r="J43" s="22"/>
      <c r="K43" s="22"/>
      <c r="L43" s="22"/>
      <c r="M43" s="22"/>
      <c r="N43" s="22"/>
      <c r="O43" s="22"/>
      <c r="P43" s="22"/>
      <c r="Q43" s="23"/>
    </row>
    <row r="44" spans="1:18" s="6" customFormat="1" ht="14.25" customHeight="1" x14ac:dyDescent="0.25">
      <c r="A44" s="24" t="s">
        <v>47</v>
      </c>
      <c r="B44" s="31" t="s">
        <v>48</v>
      </c>
      <c r="C44" s="31" t="s">
        <v>48</v>
      </c>
      <c r="D44" s="32" t="s">
        <v>48</v>
      </c>
      <c r="E44" s="32" t="s">
        <v>48</v>
      </c>
      <c r="F44" s="31" t="s">
        <v>48</v>
      </c>
      <c r="G44" s="32" t="s">
        <v>48</v>
      </c>
      <c r="H44" s="31" t="s">
        <v>48</v>
      </c>
      <c r="I44" s="31" t="s">
        <v>48</v>
      </c>
      <c r="J44" s="31" t="s">
        <v>48</v>
      </c>
      <c r="K44" s="31" t="s">
        <v>48</v>
      </c>
      <c r="L44" s="32" t="s">
        <v>48</v>
      </c>
      <c r="M44" s="32" t="s">
        <v>48</v>
      </c>
      <c r="N44" s="32" t="s">
        <v>48</v>
      </c>
      <c r="O44" s="29" t="s">
        <v>38</v>
      </c>
      <c r="P44" s="29" t="s">
        <v>38</v>
      </c>
      <c r="Q44" s="32" t="s">
        <v>49</v>
      </c>
    </row>
    <row r="45" spans="1:18" ht="14.9" customHeight="1" x14ac:dyDescent="0.25">
      <c r="A45" s="24" t="s">
        <v>50</v>
      </c>
      <c r="B45" s="31" t="s">
        <v>51</v>
      </c>
      <c r="C45" s="31" t="s">
        <v>51</v>
      </c>
      <c r="D45" s="31" t="s">
        <v>51</v>
      </c>
      <c r="E45" s="31" t="s">
        <v>51</v>
      </c>
      <c r="F45" s="31" t="s">
        <v>51</v>
      </c>
      <c r="G45" s="31" t="s">
        <v>51</v>
      </c>
      <c r="H45" s="31" t="s">
        <v>51</v>
      </c>
      <c r="I45" s="31" t="s">
        <v>51</v>
      </c>
      <c r="J45" s="31" t="s">
        <v>51</v>
      </c>
      <c r="K45" s="31" t="s">
        <v>51</v>
      </c>
      <c r="L45" s="32" t="s">
        <v>51</v>
      </c>
      <c r="M45" s="32" t="s">
        <v>51</v>
      </c>
      <c r="N45" s="32" t="s">
        <v>51</v>
      </c>
      <c r="O45" s="29" t="s">
        <v>38</v>
      </c>
      <c r="P45" s="29" t="s">
        <v>38</v>
      </c>
      <c r="Q45" s="30" t="s">
        <v>38</v>
      </c>
    </row>
    <row r="46" spans="1:18" ht="13" x14ac:dyDescent="0.25">
      <c r="A46" s="18"/>
      <c r="B46" s="19"/>
      <c r="C46" s="19"/>
      <c r="D46" s="19"/>
      <c r="E46" s="19"/>
      <c r="F46" s="19"/>
      <c r="G46" s="19"/>
      <c r="H46" s="19"/>
      <c r="I46" s="19"/>
      <c r="J46" s="19"/>
      <c r="K46" s="19"/>
      <c r="L46" s="55"/>
      <c r="M46" s="19"/>
      <c r="N46" s="19"/>
      <c r="O46" s="19"/>
      <c r="P46" s="19"/>
      <c r="Q46" s="19"/>
      <c r="R46" s="19"/>
    </row>
    <row r="47" spans="1:18" ht="15.75" customHeight="1" x14ac:dyDescent="0.25">
      <c r="A47" s="27" t="s">
        <v>52</v>
      </c>
      <c r="B47" s="25"/>
      <c r="C47" s="26"/>
      <c r="D47" s="26"/>
      <c r="E47" s="26"/>
      <c r="F47" s="26"/>
      <c r="G47" s="26"/>
      <c r="H47" s="26"/>
      <c r="I47" s="26"/>
      <c r="J47" s="26"/>
      <c r="K47" s="26"/>
      <c r="L47" s="26"/>
      <c r="M47" s="26"/>
      <c r="N47" s="26"/>
      <c r="O47" s="26"/>
      <c r="P47" s="26"/>
      <c r="Q47" s="26"/>
      <c r="R47" s="26"/>
    </row>
    <row r="48" spans="1:18" ht="26.25" customHeight="1" x14ac:dyDescent="0.25">
      <c r="A48" s="61" t="s">
        <v>53</v>
      </c>
      <c r="B48" s="61"/>
      <c r="C48" s="61"/>
      <c r="D48" s="61"/>
      <c r="E48" s="61"/>
      <c r="F48" s="61"/>
      <c r="G48" s="61"/>
      <c r="H48" s="61"/>
      <c r="I48" s="61"/>
      <c r="J48" s="61"/>
      <c r="K48" s="61"/>
      <c r="L48" s="61"/>
      <c r="M48" s="61"/>
      <c r="N48" s="61"/>
      <c r="O48" s="61"/>
      <c r="P48" s="61"/>
      <c r="Q48" s="61"/>
      <c r="R48" s="61"/>
    </row>
    <row r="49" spans="1:18" ht="26.25" customHeight="1" x14ac:dyDescent="0.25">
      <c r="A49" s="58" t="s">
        <v>54</v>
      </c>
      <c r="B49" s="58"/>
      <c r="C49" s="58"/>
      <c r="D49" s="58"/>
      <c r="E49" s="58"/>
      <c r="F49" s="58"/>
      <c r="G49" s="58"/>
      <c r="H49" s="58"/>
      <c r="I49" s="58"/>
      <c r="J49" s="58"/>
      <c r="K49" s="58"/>
      <c r="L49" s="58"/>
      <c r="M49" s="58"/>
      <c r="N49" s="58"/>
      <c r="O49" s="58"/>
      <c r="P49" s="58"/>
      <c r="Q49" s="58"/>
      <c r="R49" s="58"/>
    </row>
    <row r="50" spans="1:18" ht="26.25" customHeight="1" x14ac:dyDescent="0.25">
      <c r="A50" s="62" t="s">
        <v>55</v>
      </c>
      <c r="B50" s="62"/>
      <c r="C50" s="63"/>
      <c r="D50" s="63"/>
      <c r="E50" s="63"/>
      <c r="F50" s="63"/>
      <c r="G50" s="63"/>
      <c r="H50" s="63"/>
      <c r="I50" s="63"/>
      <c r="J50" s="63"/>
      <c r="K50" s="63"/>
      <c r="L50" s="63"/>
      <c r="M50" s="63"/>
      <c r="N50" s="63"/>
      <c r="O50" s="63"/>
      <c r="P50" s="63"/>
      <c r="Q50" s="63"/>
      <c r="R50" s="63"/>
    </row>
    <row r="51" spans="1:18" ht="12" x14ac:dyDescent="0.25">
      <c r="A51" s="56" t="s">
        <v>56</v>
      </c>
      <c r="B51" s="56"/>
      <c r="C51" s="56"/>
      <c r="D51" s="56"/>
      <c r="E51" s="56"/>
      <c r="F51" s="56"/>
      <c r="G51" s="56"/>
      <c r="H51" s="56"/>
      <c r="I51" s="56"/>
      <c r="J51" s="56"/>
      <c r="K51" s="56"/>
      <c r="L51" s="56"/>
      <c r="M51" s="56"/>
      <c r="N51" s="56"/>
      <c r="O51" s="56"/>
      <c r="P51" s="56"/>
      <c r="Q51" s="56"/>
      <c r="R51" s="56"/>
    </row>
    <row r="52" spans="1:18" ht="12" x14ac:dyDescent="0.25">
      <c r="A52" s="56" t="s">
        <v>57</v>
      </c>
      <c r="B52" s="56"/>
      <c r="C52" s="56"/>
      <c r="D52" s="56"/>
      <c r="E52" s="56"/>
      <c r="F52" s="56"/>
      <c r="G52" s="56"/>
      <c r="H52" s="56"/>
      <c r="I52" s="56"/>
      <c r="J52" s="56"/>
      <c r="K52" s="56"/>
      <c r="L52" s="56"/>
      <c r="M52" s="56"/>
      <c r="N52" s="56"/>
      <c r="O52" s="56"/>
      <c r="P52" s="56"/>
      <c r="Q52" s="56"/>
      <c r="R52" s="56"/>
    </row>
    <row r="53" spans="1:18" ht="12" x14ac:dyDescent="0.25">
      <c r="A53" s="57" t="s">
        <v>58</v>
      </c>
      <c r="B53" s="57"/>
      <c r="C53" s="57"/>
      <c r="D53" s="57"/>
      <c r="E53" s="57"/>
      <c r="F53" s="57"/>
      <c r="G53" s="57"/>
      <c r="H53" s="57"/>
      <c r="I53" s="57"/>
      <c r="J53" s="57"/>
      <c r="K53" s="57"/>
      <c r="L53" s="57"/>
      <c r="M53" s="57"/>
      <c r="N53" s="57"/>
      <c r="O53" s="57"/>
      <c r="P53" s="57"/>
      <c r="Q53" s="57"/>
      <c r="R53" s="57"/>
    </row>
    <row r="54" spans="1:18" ht="26.25" customHeight="1" x14ac:dyDescent="0.25">
      <c r="A54" s="58" t="s">
        <v>59</v>
      </c>
      <c r="B54" s="58"/>
      <c r="C54" s="58"/>
      <c r="D54" s="58"/>
      <c r="E54" s="58"/>
      <c r="F54" s="58"/>
      <c r="G54" s="58"/>
      <c r="H54" s="58"/>
      <c r="I54" s="58"/>
      <c r="J54" s="58"/>
      <c r="K54" s="58"/>
      <c r="L54" s="58"/>
      <c r="M54" s="58"/>
      <c r="N54" s="58"/>
      <c r="O54" s="58"/>
      <c r="P54" s="58"/>
      <c r="Q54" s="58"/>
      <c r="R54" s="58"/>
    </row>
    <row r="55" spans="1:18" ht="26.25" customHeight="1" x14ac:dyDescent="0.25">
      <c r="A55" s="59" t="s">
        <v>60</v>
      </c>
      <c r="B55" s="59"/>
      <c r="C55" s="59"/>
      <c r="D55" s="59"/>
      <c r="E55" s="59"/>
      <c r="F55" s="59"/>
      <c r="G55" s="59"/>
      <c r="H55" s="59"/>
      <c r="I55" s="59"/>
      <c r="J55" s="59"/>
      <c r="K55" s="59"/>
      <c r="L55" s="59"/>
      <c r="M55" s="59"/>
      <c r="N55" s="59"/>
      <c r="O55" s="59"/>
      <c r="P55" s="59"/>
      <c r="Q55" s="59"/>
      <c r="R55" s="59"/>
    </row>
  </sheetData>
  <mergeCells count="10">
    <mergeCell ref="A52:R52"/>
    <mergeCell ref="A53:R53"/>
    <mergeCell ref="A54:R54"/>
    <mergeCell ref="A55:R55"/>
    <mergeCell ref="A1:R1"/>
    <mergeCell ref="A48:R48"/>
    <mergeCell ref="A49:R49"/>
    <mergeCell ref="A50:R50"/>
    <mergeCell ref="A51:R51"/>
    <mergeCell ref="A2:R2"/>
  </mergeCells>
  <hyperlinks>
    <hyperlink ref="F45" r:id="rId1" xr:uid="{AC6188C3-71E3-41EC-8504-BC3249B83EC7}"/>
    <hyperlink ref="E44" r:id="rId2" xr:uid="{7CD41ADA-F39E-4F1D-9922-D74C686AA7A5}"/>
    <hyperlink ref="F44" r:id="rId3" xr:uid="{6E235C3F-F638-452C-98C4-D49A4D33E2E7}"/>
    <hyperlink ref="Q44" r:id="rId4" xr:uid="{4EB7E56F-33D5-4078-8B42-69D62107A586}"/>
    <hyperlink ref="C44" r:id="rId5" xr:uid="{0C5F1ADB-1231-459C-BBE8-738597276910}"/>
    <hyperlink ref="B44" r:id="rId6" xr:uid="{45E54F80-4AB7-45B3-80FA-0C05E1D76733}"/>
    <hyperlink ref="E45" r:id="rId7" xr:uid="{A71F7D88-358F-4647-9A61-89ACBD0B2635}"/>
    <hyperlink ref="B45" r:id="rId8" xr:uid="{83DAB940-B064-470E-A629-E80F971AA039}"/>
    <hyperlink ref="C45" r:id="rId9" xr:uid="{52011EEA-F894-4051-B96D-FE77EE770C0E}"/>
    <hyperlink ref="I45" r:id="rId10" xr:uid="{539032C3-A89B-439E-AA67-CCFD471FD164}"/>
    <hyperlink ref="I44" r:id="rId11" xr:uid="{2F5C4FC1-27A6-4D89-811B-5EC0C9FE7CD0}"/>
    <hyperlink ref="N45" r:id="rId12" xr:uid="{B087A51F-5E2E-47B0-B938-5A1C120FD24C}"/>
    <hyperlink ref="H45" r:id="rId13" xr:uid="{A8A1B754-DA2F-4B85-8FC7-820966B699EE}"/>
    <hyperlink ref="H44" r:id="rId14" xr:uid="{98CC32A6-99AF-453E-A391-785B56DD1D6F}"/>
    <hyperlink ref="N44" r:id="rId15" xr:uid="{569F521C-6034-4B45-9D75-05735917C4D0}"/>
    <hyperlink ref="K45" r:id="rId16" xr:uid="{8200227A-F747-421A-A355-292C37901BF2}"/>
    <hyperlink ref="K44" r:id="rId17" xr:uid="{FED7CEC7-B2C3-47A3-8798-3F07F43C5069}"/>
    <hyperlink ref="G45" r:id="rId18" xr:uid="{ACE7046E-F471-4D44-92E3-3376A026A618}"/>
    <hyperlink ref="G44" r:id="rId19" xr:uid="{3F569925-D35D-41C2-9C80-7699D40F5A75}"/>
    <hyperlink ref="D45" r:id="rId20" xr:uid="{71A638ED-409C-4327-A090-EE5F851BD033}"/>
    <hyperlink ref="D44" r:id="rId21" xr:uid="{EAB47624-6F6F-4D7E-A853-34AE48531C2B}"/>
    <hyperlink ref="L45" r:id="rId22" xr:uid="{294925F5-FA36-4FB8-B09D-83CDB5A70386}"/>
    <hyperlink ref="L44" r:id="rId23" xr:uid="{409D7451-8C0E-43CE-B997-70B7A1BEE89B}"/>
    <hyperlink ref="J45" r:id="rId24" xr:uid="{9E25BAEF-1DE0-4548-9AF5-7B44BAFD47E0}"/>
    <hyperlink ref="J44" r:id="rId25" xr:uid="{C184E329-EAC8-4E8B-855E-35D16384E067}"/>
    <hyperlink ref="M45" r:id="rId26" xr:uid="{B83D94D1-9D6B-4613-981A-7E7029EC3416}"/>
    <hyperlink ref="M44" r:id="rId27" xr:uid="{8C9CDE0F-6AF4-4B30-9495-DDBC3A1BDBDC}"/>
  </hyperlinks>
  <pageMargins left="0.75" right="0.75" top="1" bottom="1" header="0.5" footer="0.5"/>
  <pageSetup paperSize="9" scale="22"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2.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E3D3D0-0F3C-4EF8-8E4F-41B17DEC7C1B}">
  <ds:schemaRefs>
    <ds:schemaRef ds:uri="http://purl.org/dc/dcmitype/"/>
    <ds:schemaRef ds:uri="http://purl.org/dc/terms/"/>
    <ds:schemaRef ds:uri="http://schemas.microsoft.com/office/infopath/2007/PartnerControls"/>
    <ds:schemaRef ds:uri="7e70b6e7-6ced-4e27-8b0d-f5e23f436c13"/>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m. III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2023-12-19T18:24:37Z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